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hier.sharepoint.com/sites/SKAO/CO2Prestatieladder/Handboek/Handboek 3.1/"/>
    </mc:Choice>
  </mc:AlternateContent>
  <xr:revisionPtr revIDLastSave="2" documentId="8_{3549BC42-2656-4BD3-AA27-DC5E1E43201B}" xr6:coauthVersionLast="47" xr6:coauthVersionMax="47" xr10:uidLastSave="{28E7594B-B6BE-4878-ADA2-8E5F25CA0C04}"/>
  <bookViews>
    <workbookView xWindow="28680" yWindow="-120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O18" i="1" s="1"/>
  <c r="J15" i="1"/>
  <c r="O15" i="1" s="1"/>
  <c r="J17" i="1"/>
  <c r="O17" i="1" s="1"/>
  <c r="J16" i="1"/>
  <c r="O16" i="1" s="1"/>
  <c r="J42" i="1"/>
  <c r="O42" i="1" s="1"/>
  <c r="J41" i="1"/>
  <c r="O41" i="1" s="1"/>
  <c r="J40" i="1"/>
  <c r="O40" i="1" s="1"/>
  <c r="J39" i="1"/>
  <c r="O39" i="1" s="1"/>
  <c r="J36" i="1"/>
  <c r="O36" i="1" s="1"/>
  <c r="J35" i="1"/>
  <c r="O35" i="1" s="1"/>
  <c r="J34" i="1"/>
  <c r="O34" i="1" s="1"/>
  <c r="J33" i="1"/>
  <c r="O33" i="1" s="1"/>
  <c r="J30" i="1"/>
  <c r="O30" i="1" s="1"/>
  <c r="J29" i="1"/>
  <c r="O29" i="1" s="1"/>
  <c r="J28" i="1"/>
  <c r="O28" i="1" s="1"/>
  <c r="J27" i="1"/>
  <c r="O27" i="1" s="1"/>
  <c r="J24" i="1"/>
  <c r="O24" i="1" s="1"/>
  <c r="J23" i="1"/>
  <c r="O23" i="1" s="1"/>
  <c r="J22" i="1"/>
  <c r="O22" i="1" s="1"/>
  <c r="J21" i="1"/>
  <c r="O31" i="1" l="1"/>
  <c r="O37" i="1"/>
  <c r="O43" i="1"/>
  <c r="J25" i="1"/>
  <c r="O21" i="1"/>
  <c r="O25" i="1" s="1"/>
  <c r="O19" i="1"/>
  <c r="J19" i="1"/>
  <c r="J31" i="1"/>
  <c r="J37" i="1"/>
  <c r="J43" i="1"/>
  <c r="L25" i="1" l="1"/>
  <c r="L24" i="1"/>
  <c r="L26" i="1"/>
  <c r="L23" i="1"/>
  <c r="L22" i="1"/>
  <c r="I47" i="1" s="1"/>
  <c r="I48" i="1" l="1"/>
  <c r="I49" i="1" s="1"/>
  <c r="I50" i="1" s="1"/>
  <c r="I51" i="1" s="1"/>
</calcChain>
</file>

<file path=xl/sharedStrings.xml><?xml version="1.0" encoding="utf-8"?>
<sst xmlns="http://schemas.openxmlformats.org/spreadsheetml/2006/main" count="86" uniqueCount="48">
  <si>
    <t>Niveau</t>
  </si>
  <si>
    <t>Score</t>
  </si>
  <si>
    <t>Min eis</t>
  </si>
  <si>
    <t>Max</t>
  </si>
  <si>
    <t>Invalshoek</t>
  </si>
  <si>
    <t>Weegfactor</t>
  </si>
  <si>
    <t>Gewogen score</t>
  </si>
  <si>
    <t>B= Reductie (30%)</t>
  </si>
  <si>
    <t>D= Participatie (10%)</t>
  </si>
  <si>
    <t>A</t>
  </si>
  <si>
    <t>B</t>
  </si>
  <si>
    <t>C</t>
  </si>
  <si>
    <t>D</t>
  </si>
  <si>
    <t>Niveau 1</t>
  </si>
  <si>
    <t>Niveau 2</t>
  </si>
  <si>
    <t>Niveau 3</t>
  </si>
  <si>
    <t>Niveau 4</t>
  </si>
  <si>
    <t>Niveau 5</t>
  </si>
  <si>
    <t>Auditchecklijsten</t>
  </si>
  <si>
    <t>totaal</t>
  </si>
  <si>
    <t>A= Inzicht (40%)</t>
  </si>
  <si>
    <t>C= Transparantie (20%)</t>
  </si>
  <si>
    <r>
      <t>CO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-bewust Certificaten</t>
    </r>
  </si>
  <si>
    <t>Algemene eisen</t>
  </si>
  <si>
    <t>Eisen aan projecten</t>
  </si>
  <si>
    <t>Algemene eis</t>
  </si>
  <si>
    <t>Niveau behaald?</t>
  </si>
  <si>
    <t>JA</t>
  </si>
  <si>
    <r>
      <t xml:space="preserve">Eis invalshoek x niveau: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20</t>
    </r>
  </si>
  <si>
    <t>Eis niveau totaal: ≥ 22,5 (=90%)</t>
  </si>
  <si>
    <t>NEE</t>
  </si>
  <si>
    <t>JA!</t>
  </si>
  <si>
    <t>Score Auditchecklijsten</t>
  </si>
  <si>
    <t>Gew. min</t>
  </si>
  <si>
    <t>Gew. max</t>
  </si>
  <si>
    <t>Continue verbetering</t>
  </si>
  <si>
    <t>Verplichte internetpublicatie</t>
  </si>
  <si>
    <t>Contributie aan de SKAO</t>
  </si>
  <si>
    <t>gew. scores ok?</t>
  </si>
  <si>
    <t>voldaan?</t>
  </si>
  <si>
    <t>ja</t>
  </si>
  <si>
    <t>nee</t>
  </si>
  <si>
    <t xml:space="preserve">  Voldaan?</t>
  </si>
  <si>
    <t xml:space="preserve">   Datum ladderbeoordeling:</t>
  </si>
  <si>
    <r>
      <t>Rekentool CO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-Prestatieladder, Handboek 3.1</t>
    </r>
  </si>
  <si>
    <t xml:space="preserve">Let op: beveiligen doe je bij Controleren, blad beveiligen. </t>
  </si>
  <si>
    <t>Let op: kolom L t/m O dien je hiervoor nog te Verbergen zodat deze rekenvelden niet zichtbaar zijn</t>
  </si>
  <si>
    <t xml:space="preserve">   Naam organisatie: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</si>
</sst>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D6E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404040"/>
      </left>
      <right/>
      <top style="medium">
        <color rgb="FF404040"/>
      </top>
      <bottom/>
      <diagonal/>
    </border>
    <border>
      <left/>
      <right/>
      <top style="medium">
        <color rgb="FF404040"/>
      </top>
      <bottom/>
      <diagonal/>
    </border>
    <border>
      <left/>
      <right style="medium">
        <color rgb="FF404040"/>
      </right>
      <top style="medium">
        <color rgb="FF404040"/>
      </top>
      <bottom/>
      <diagonal/>
    </border>
    <border>
      <left style="medium">
        <color rgb="FF404040"/>
      </left>
      <right/>
      <top/>
      <bottom/>
      <diagonal/>
    </border>
    <border>
      <left style="medium">
        <color rgb="FF40404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404040"/>
      </right>
      <top style="hair">
        <color indexed="64"/>
      </top>
      <bottom style="hair">
        <color indexed="64"/>
      </bottom>
      <diagonal/>
    </border>
    <border>
      <left style="medium">
        <color rgb="FF404040"/>
      </left>
      <right/>
      <top/>
      <bottom style="hair">
        <color indexed="64"/>
      </bottom>
      <diagonal/>
    </border>
    <border>
      <left style="medium">
        <color rgb="FF404040"/>
      </left>
      <right style="hair">
        <color indexed="64"/>
      </right>
      <top style="hair">
        <color indexed="64"/>
      </top>
      <bottom style="medium">
        <color rgb="FF40404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404040"/>
      </bottom>
      <diagonal/>
    </border>
    <border>
      <left/>
      <right/>
      <top/>
      <bottom style="medium">
        <color rgb="FF404040"/>
      </bottom>
      <diagonal/>
    </border>
    <border>
      <left/>
      <right/>
      <top style="hair">
        <color indexed="64"/>
      </top>
      <bottom style="medium">
        <color rgb="FF404040"/>
      </bottom>
      <diagonal/>
    </border>
    <border>
      <left/>
      <right style="hair">
        <color indexed="64"/>
      </right>
      <top style="hair">
        <color indexed="64"/>
      </top>
      <bottom style="medium">
        <color rgb="FF404040"/>
      </bottom>
      <diagonal/>
    </border>
    <border>
      <left style="hair">
        <color indexed="64"/>
      </left>
      <right style="medium">
        <color rgb="FF404040"/>
      </right>
      <top style="hair">
        <color indexed="64"/>
      </top>
      <bottom style="medium">
        <color rgb="FF404040"/>
      </bottom>
      <diagonal/>
    </border>
    <border>
      <left/>
      <right style="medium">
        <color rgb="FF404040"/>
      </right>
      <top/>
      <bottom/>
      <diagonal/>
    </border>
    <border>
      <left/>
      <right style="medium">
        <color rgb="FF404040"/>
      </right>
      <top/>
      <bottom style="hair">
        <color indexed="64"/>
      </bottom>
      <diagonal/>
    </border>
    <border>
      <left style="medium">
        <color rgb="FF404040"/>
      </left>
      <right/>
      <top style="hair">
        <color indexed="64"/>
      </top>
      <bottom style="medium">
        <color rgb="FF404040"/>
      </bottom>
      <diagonal/>
    </border>
    <border>
      <left style="medium">
        <color rgb="FF404040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rgb="FF404040"/>
      </right>
      <top/>
      <bottom/>
      <diagonal/>
    </border>
    <border>
      <left style="medium">
        <color rgb="FF404040"/>
      </left>
      <right style="hair">
        <color indexed="64"/>
      </right>
      <top style="medium">
        <color rgb="FF404040"/>
      </top>
      <bottom style="medium">
        <color rgb="FF404040"/>
      </bottom>
      <diagonal/>
    </border>
    <border>
      <left style="hair">
        <color indexed="64"/>
      </left>
      <right style="hair">
        <color indexed="64"/>
      </right>
      <top style="medium">
        <color rgb="FF404040"/>
      </top>
      <bottom style="medium">
        <color rgb="FF404040"/>
      </bottom>
      <diagonal/>
    </border>
    <border>
      <left style="hair">
        <color indexed="64"/>
      </left>
      <right style="medium">
        <color rgb="FF404040"/>
      </right>
      <top style="medium">
        <color rgb="FF404040"/>
      </top>
      <bottom style="medium">
        <color rgb="FF404040"/>
      </bottom>
      <diagonal/>
    </border>
    <border>
      <left style="medium">
        <color rgb="FF404040"/>
      </left>
      <right/>
      <top style="medium">
        <color rgb="FF404040"/>
      </top>
      <bottom style="medium">
        <color rgb="FF404040"/>
      </bottom>
      <diagonal/>
    </border>
    <border>
      <left/>
      <right/>
      <top style="medium">
        <color rgb="FF404040"/>
      </top>
      <bottom style="medium">
        <color rgb="FF404040"/>
      </bottom>
      <diagonal/>
    </border>
    <border>
      <left/>
      <right style="medium">
        <color rgb="FF404040"/>
      </right>
      <top style="medium">
        <color rgb="FF404040"/>
      </top>
      <bottom style="medium">
        <color rgb="FF404040"/>
      </bottom>
      <diagonal/>
    </border>
    <border>
      <left style="medium">
        <color rgb="FF404040"/>
      </left>
      <right style="hair">
        <color indexed="64"/>
      </right>
      <top style="medium">
        <color rgb="FF404040"/>
      </top>
      <bottom/>
      <diagonal/>
    </border>
    <border>
      <left style="hair">
        <color indexed="64"/>
      </left>
      <right style="hair">
        <color indexed="64"/>
      </right>
      <top style="medium">
        <color rgb="FF404040"/>
      </top>
      <bottom/>
      <diagonal/>
    </border>
    <border>
      <left style="hair">
        <color indexed="64"/>
      </left>
      <right style="medium">
        <color rgb="FF404040"/>
      </right>
      <top style="medium">
        <color rgb="FF404040"/>
      </top>
      <bottom/>
      <diagonal/>
    </border>
    <border>
      <left style="medium">
        <color rgb="FF404040"/>
      </left>
      <right style="hair">
        <color indexed="64"/>
      </right>
      <top/>
      <bottom style="medium">
        <color rgb="FF404040"/>
      </bottom>
      <diagonal/>
    </border>
    <border>
      <left style="hair">
        <color indexed="64"/>
      </left>
      <right style="hair">
        <color indexed="64"/>
      </right>
      <top/>
      <bottom style="medium">
        <color rgb="FF404040"/>
      </bottom>
      <diagonal/>
    </border>
    <border>
      <left style="hair">
        <color indexed="64"/>
      </left>
      <right style="medium">
        <color rgb="FF404040"/>
      </right>
      <top/>
      <bottom style="medium">
        <color rgb="FF404040"/>
      </bottom>
      <diagonal/>
    </border>
    <border>
      <left style="medium">
        <color rgb="FF404040"/>
      </left>
      <right style="hair">
        <color indexed="64"/>
      </right>
      <top style="medium">
        <color rgb="FF40404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404040"/>
      </top>
      <bottom style="hair">
        <color indexed="64"/>
      </bottom>
      <diagonal/>
    </border>
    <border>
      <left style="hair">
        <color indexed="64"/>
      </left>
      <right style="medium">
        <color rgb="FF404040"/>
      </right>
      <top style="medium">
        <color rgb="FF404040"/>
      </top>
      <bottom style="hair">
        <color indexed="64"/>
      </bottom>
      <diagonal/>
    </border>
    <border>
      <left style="medium">
        <color rgb="FF404040"/>
      </left>
      <right/>
      <top style="medium">
        <color rgb="FF404040"/>
      </top>
      <bottom style="hair">
        <color indexed="64"/>
      </bottom>
      <diagonal/>
    </border>
    <border>
      <left/>
      <right/>
      <top style="medium">
        <color rgb="FF404040"/>
      </top>
      <bottom style="hair">
        <color indexed="64"/>
      </bottom>
      <diagonal/>
    </border>
    <border>
      <left/>
      <right style="medium">
        <color rgb="FF404040"/>
      </right>
      <top style="medium">
        <color rgb="FF404040"/>
      </top>
      <bottom style="hair">
        <color indexed="64"/>
      </bottom>
      <diagonal/>
    </border>
    <border>
      <left style="medium">
        <color rgb="FF404040"/>
      </left>
      <right/>
      <top/>
      <bottom style="medium">
        <color rgb="FF404040"/>
      </bottom>
      <diagonal/>
    </border>
    <border>
      <left/>
      <right style="medium">
        <color rgb="FF404040"/>
      </right>
      <top/>
      <bottom style="medium">
        <color rgb="FF40404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2" fillId="3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9" fontId="0" fillId="0" borderId="1" xfId="0" applyNumberFormat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3" borderId="12" xfId="0" applyFill="1" applyBorder="1" applyProtection="1">
      <protection hidden="1"/>
    </xf>
    <xf numFmtId="0" fontId="1" fillId="2" borderId="27" xfId="0" applyFont="1" applyFill="1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0" fontId="0" fillId="0" borderId="41" xfId="0" applyBorder="1" applyProtection="1"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4" borderId="8" xfId="0" applyFill="1" applyBorder="1" applyAlignment="1" applyProtection="1">
      <alignment horizontal="center"/>
      <protection locked="0" hidden="1"/>
    </xf>
    <xf numFmtId="0" fontId="0" fillId="4" borderId="15" xfId="0" applyFill="1" applyBorder="1" applyAlignment="1" applyProtection="1">
      <alignment horizontal="center"/>
      <protection locked="0"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0" fillId="0" borderId="22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1" fillId="2" borderId="37" xfId="0" applyFont="1" applyFill="1" applyBorder="1" applyAlignment="1" applyProtection="1">
      <alignment horizontal="center"/>
      <protection hidden="1"/>
    </xf>
    <xf numFmtId="0" fontId="3" fillId="2" borderId="38" xfId="0" applyFont="1" applyFill="1" applyBorder="1" applyAlignment="1" applyProtection="1">
      <alignment horizontal="center"/>
      <protection hidden="1"/>
    </xf>
    <xf numFmtId="0" fontId="3" fillId="2" borderId="39" xfId="0" applyFont="1" applyFill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right"/>
      <protection hidden="1"/>
    </xf>
    <xf numFmtId="0" fontId="2" fillId="0" borderId="14" xfId="0" applyFont="1" applyBorder="1" applyAlignment="1" applyProtection="1">
      <alignment horizontal="right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left"/>
      <protection locked="0" hidden="1"/>
    </xf>
    <xf numFmtId="14" fontId="0" fillId="0" borderId="0" xfId="0" applyNumberFormat="1" applyAlignment="1" applyProtection="1">
      <alignment horizontal="left"/>
      <protection locked="0" hidden="1"/>
    </xf>
    <xf numFmtId="0" fontId="1" fillId="2" borderId="25" xfId="0" applyFont="1" applyFill="1" applyBorder="1" applyProtection="1">
      <protection hidden="1"/>
    </xf>
    <xf numFmtId="0" fontId="0" fillId="0" borderId="26" xfId="0" applyBorder="1" applyProtection="1"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1" fillId="2" borderId="31" xfId="0" applyFont="1" applyFill="1" applyBorder="1" applyAlignment="1" applyProtection="1">
      <alignment horizontal="center"/>
      <protection hidden="1"/>
    </xf>
    <xf numFmtId="0" fontId="1" fillId="2" borderId="32" xfId="0" applyFont="1" applyFill="1" applyBorder="1" applyAlignment="1" applyProtection="1">
      <alignment horizontal="center"/>
      <protection hidden="1"/>
    </xf>
    <xf numFmtId="0" fontId="1" fillId="2" borderId="33" xfId="0" applyFont="1" applyFill="1" applyBorder="1" applyAlignment="1" applyProtection="1">
      <alignment horizontal="center"/>
      <protection hidden="1"/>
    </xf>
    <xf numFmtId="0" fontId="1" fillId="2" borderId="34" xfId="0" applyFont="1" applyFill="1" applyBorder="1" applyAlignment="1" applyProtection="1">
      <alignment horizontal="center" vertical="center"/>
      <protection hidden="1"/>
    </xf>
    <xf numFmtId="0" fontId="1" fillId="2" borderId="35" xfId="0" applyFont="1" applyFill="1" applyBorder="1" applyAlignment="1" applyProtection="1">
      <alignment horizontal="center" vertical="center"/>
      <protection hidden="1"/>
    </xf>
    <xf numFmtId="0" fontId="1" fillId="2" borderId="36" xfId="0" applyFon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/>
      <protection hidden="1"/>
    </xf>
    <xf numFmtId="0" fontId="1" fillId="2" borderId="20" xfId="0" applyFont="1" applyFill="1" applyBorder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0" fontId="1" fillId="2" borderId="34" xfId="0" applyFont="1" applyFill="1" applyBorder="1" applyAlignment="1" applyProtection="1">
      <alignment horizontal="center"/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0" fontId="1" fillId="2" borderId="36" xfId="0" applyFont="1" applyFill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0" xfId="0" applyProtection="1">
      <protection hidden="1"/>
    </xf>
    <xf numFmtId="0" fontId="0" fillId="0" borderId="40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41" xfId="0" applyBorder="1" applyProtection="1"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40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41" xfId="0" applyBorder="1" applyAlignment="1" applyProtection="1">
      <alignment vertical="center"/>
      <protection hidden="1"/>
    </xf>
  </cellXfs>
  <cellStyles count="1">
    <cellStyle name="Standaard" xfId="0" builtinId="0"/>
  </cellStyles>
  <dxfs count="87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04040"/>
      <color rgb="FF006D6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O$48" fmlaRange="$L$53:$L$54" noThreeD="1" sel="1" val="0"/>
</file>

<file path=xl/ctrlProps/ctrlProp2.xml><?xml version="1.0" encoding="utf-8"?>
<formControlPr xmlns="http://schemas.microsoft.com/office/spreadsheetml/2009/9/main" objectType="Drop" dropStyle="combo" dx="16" fmlaLink="$O$49" fmlaRange="$L$53:$L$54" noThreeD="1" sel="1" val="0"/>
</file>

<file path=xl/ctrlProps/ctrlProp3.xml><?xml version="1.0" encoding="utf-8"?>
<formControlPr xmlns="http://schemas.microsoft.com/office/spreadsheetml/2009/9/main" objectType="Drop" dropStyle="combo" dx="16" fmlaLink="$O$50" fmlaRange="$L$53:$L$54" noThreeD="1" sel="1" val="0"/>
</file>

<file path=xl/ctrlProps/ctrlProp4.xml><?xml version="1.0" encoding="utf-8"?>
<formControlPr xmlns="http://schemas.microsoft.com/office/spreadsheetml/2009/9/main" objectType="Drop" dropStyle="combo" dx="16" fmlaLink="$O$51" fmlaRange="$L$53:$L$5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47</xdr:row>
          <xdr:rowOff>6350</xdr:rowOff>
        </xdr:from>
        <xdr:to>
          <xdr:col>5</xdr:col>
          <xdr:colOff>711200</xdr:colOff>
          <xdr:row>48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48</xdr:row>
          <xdr:rowOff>6350</xdr:rowOff>
        </xdr:from>
        <xdr:to>
          <xdr:col>5</xdr:col>
          <xdr:colOff>711200</xdr:colOff>
          <xdr:row>49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49</xdr:row>
          <xdr:rowOff>6350</xdr:rowOff>
        </xdr:from>
        <xdr:to>
          <xdr:col>5</xdr:col>
          <xdr:colOff>711200</xdr:colOff>
          <xdr:row>50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50</xdr:row>
          <xdr:rowOff>6350</xdr:rowOff>
        </xdr:from>
        <xdr:to>
          <xdr:col>5</xdr:col>
          <xdr:colOff>711200</xdr:colOff>
          <xdr:row>51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8660</xdr:colOff>
      <xdr:row>3</xdr:row>
      <xdr:rowOff>97112</xdr:rowOff>
    </xdr:from>
    <xdr:to>
      <xdr:col>9</xdr:col>
      <xdr:colOff>838425</xdr:colOff>
      <xdr:row>6</xdr:row>
      <xdr:rowOff>97112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660" y="556044"/>
          <a:ext cx="6181083" cy="545523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4</xdr:col>
      <xdr:colOff>38544</xdr:colOff>
      <xdr:row>45</xdr:row>
      <xdr:rowOff>169273</xdr:rowOff>
    </xdr:from>
    <xdr:to>
      <xdr:col>5</xdr:col>
      <xdr:colOff>733502</xdr:colOff>
      <xdr:row>51</xdr:row>
      <xdr:rowOff>21500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93817" y="7745978"/>
          <a:ext cx="746912" cy="969249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</xdr:col>
      <xdr:colOff>580109</xdr:colOff>
      <xdr:row>12</xdr:row>
      <xdr:rowOff>139065</xdr:rowOff>
    </xdr:from>
    <xdr:to>
      <xdr:col>4</xdr:col>
      <xdr:colOff>30926</xdr:colOff>
      <xdr:row>43</xdr:row>
      <xdr:rowOff>20411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57745" y="2321156"/>
          <a:ext cx="628454" cy="4981550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3</xdr:col>
      <xdr:colOff>5102</xdr:colOff>
      <xdr:row>5</xdr:row>
      <xdr:rowOff>1701</xdr:rowOff>
    </xdr:from>
    <xdr:to>
      <xdr:col>9</xdr:col>
      <xdr:colOff>767102</xdr:colOff>
      <xdr:row>5</xdr:row>
      <xdr:rowOff>1701</xdr:rowOff>
    </xdr:to>
    <xdr:cxnSp macro="">
      <xdr:nvCxnSpPr>
        <xdr:cNvPr id="6" name="Rechte verbindingslij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40013" y="981415"/>
          <a:ext cx="4272643" cy="0"/>
        </a:xfrm>
        <a:prstGeom prst="line">
          <a:avLst/>
        </a:prstGeom>
        <a:ln w="9525">
          <a:solidFill>
            <a:srgbClr val="40404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9528</xdr:colOff>
      <xdr:row>5</xdr:row>
      <xdr:rowOff>188117</xdr:rowOff>
    </xdr:from>
    <xdr:to>
      <xdr:col>9</xdr:col>
      <xdr:colOff>771528</xdr:colOff>
      <xdr:row>5</xdr:row>
      <xdr:rowOff>188117</xdr:rowOff>
    </xdr:to>
    <xdr:cxnSp macro="">
      <xdr:nvCxnSpPr>
        <xdr:cNvPr id="13" name="Rechte verbindingslij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759747" y="1176336"/>
          <a:ext cx="4274344" cy="0"/>
        </a:xfrm>
        <a:prstGeom prst="line">
          <a:avLst/>
        </a:prstGeom>
        <a:ln w="9525">
          <a:solidFill>
            <a:srgbClr val="40404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164522</xdr:colOff>
      <xdr:row>0</xdr:row>
      <xdr:rowOff>0</xdr:rowOff>
    </xdr:from>
    <xdr:to>
      <xdr:col>17</xdr:col>
      <xdr:colOff>675480</xdr:colOff>
      <xdr:row>5</xdr:row>
      <xdr:rowOff>171773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EAA9137-6FD5-456E-BD17-BBB617409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6386" y="0"/>
          <a:ext cx="1397359" cy="994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topLeftCell="A7" zoomScale="110" zoomScaleNormal="110" workbookViewId="0">
      <selection activeCell="D6" sqref="D6:J6"/>
    </sheetView>
  </sheetViews>
  <sheetFormatPr defaultColWidth="9.08984375" defaultRowHeight="14.5" x14ac:dyDescent="0.35"/>
  <cols>
    <col min="1" max="4" width="8.6328125" style="1" customWidth="1"/>
    <col min="5" max="5" width="0.6328125" style="1" customWidth="1"/>
    <col min="6" max="9" width="10.6328125" style="1" customWidth="1"/>
    <col min="10" max="10" width="11.90625" style="1" customWidth="1"/>
    <col min="11" max="16" width="10.1796875" style="1" hidden="1" customWidth="1"/>
    <col min="17" max="20" width="10.1796875" style="1" customWidth="1"/>
    <col min="21" max="21" width="9.08984375" style="1" customWidth="1"/>
    <col min="22" max="22" width="9.90625" style="1" customWidth="1"/>
    <col min="23" max="16384" width="9.08984375" style="1"/>
  </cols>
  <sheetData>
    <row r="1" spans="1:15" ht="3.65" hidden="1" customHeight="1" x14ac:dyDescent="0.35"/>
    <row r="2" spans="1:15" s="2" customFormat="1" ht="20.5" x14ac:dyDescent="0.55000000000000004">
      <c r="A2" s="2" t="s">
        <v>44</v>
      </c>
      <c r="H2" s="26">
        <v>20</v>
      </c>
    </row>
    <row r="3" spans="1:15" s="2" customFormat="1" ht="15.65" customHeight="1" x14ac:dyDescent="0.45">
      <c r="H3" s="26">
        <v>22.5</v>
      </c>
    </row>
    <row r="5" spans="1:15" x14ac:dyDescent="0.35">
      <c r="A5" s="59" t="s">
        <v>47</v>
      </c>
      <c r="B5" s="59"/>
      <c r="C5" s="59"/>
      <c r="D5" s="60"/>
      <c r="E5" s="60"/>
      <c r="F5" s="60"/>
      <c r="G5" s="60"/>
      <c r="H5" s="60"/>
      <c r="I5" s="60"/>
      <c r="J5" s="60"/>
      <c r="M5" s="1" t="s">
        <v>45</v>
      </c>
    </row>
    <row r="6" spans="1:15" x14ac:dyDescent="0.35">
      <c r="A6" s="59" t="s">
        <v>43</v>
      </c>
      <c r="B6" s="59"/>
      <c r="C6" s="59"/>
      <c r="D6" s="61"/>
      <c r="E6" s="60"/>
      <c r="F6" s="60"/>
      <c r="G6" s="60"/>
      <c r="H6" s="60"/>
      <c r="I6" s="60"/>
      <c r="J6" s="60"/>
      <c r="M6" s="1" t="s">
        <v>46</v>
      </c>
    </row>
    <row r="7" spans="1:15" ht="16.5" customHeight="1" thickBot="1" x14ac:dyDescent="0.4"/>
    <row r="8" spans="1:15" ht="12.75" customHeight="1" x14ac:dyDescent="0.35">
      <c r="A8" s="31" t="s">
        <v>32</v>
      </c>
      <c r="B8" s="32"/>
      <c r="C8" s="32"/>
      <c r="D8" s="32"/>
      <c r="E8" s="32"/>
      <c r="F8" s="32"/>
      <c r="G8" s="32"/>
      <c r="H8" s="32"/>
      <c r="I8" s="32"/>
      <c r="J8" s="33"/>
    </row>
    <row r="9" spans="1:15" ht="12.75" customHeight="1" thickBot="1" x14ac:dyDescent="0.4">
      <c r="A9" s="34"/>
      <c r="B9" s="35"/>
      <c r="C9" s="35"/>
      <c r="D9" s="35"/>
      <c r="E9" s="35"/>
      <c r="F9" s="35"/>
      <c r="G9" s="35"/>
      <c r="H9" s="35"/>
      <c r="I9" s="35"/>
      <c r="J9" s="36"/>
    </row>
    <row r="10" spans="1:15" s="4" customFormat="1" ht="23.25" customHeight="1" thickBot="1" x14ac:dyDescent="0.5">
      <c r="A10" s="68" t="s">
        <v>18</v>
      </c>
      <c r="B10" s="69"/>
      <c r="C10" s="69"/>
      <c r="D10" s="70"/>
      <c r="E10" s="3"/>
      <c r="F10" s="68" t="s">
        <v>22</v>
      </c>
      <c r="G10" s="69"/>
      <c r="H10" s="69"/>
      <c r="I10" s="69"/>
      <c r="J10" s="70"/>
    </row>
    <row r="11" spans="1:15" s="4" customFormat="1" ht="15" customHeight="1" thickBot="1" x14ac:dyDescent="0.4">
      <c r="A11" s="47" t="s">
        <v>28</v>
      </c>
      <c r="B11" s="48"/>
      <c r="C11" s="48"/>
      <c r="D11" s="49"/>
      <c r="E11" s="3"/>
      <c r="F11" s="28" t="s">
        <v>29</v>
      </c>
      <c r="G11" s="29"/>
      <c r="H11" s="29"/>
      <c r="I11" s="29"/>
      <c r="J11" s="30"/>
      <c r="K11" s="5"/>
    </row>
    <row r="12" spans="1:15" s="4" customFormat="1" ht="12.75" customHeight="1" x14ac:dyDescent="0.35">
      <c r="A12" s="71" t="s">
        <v>20</v>
      </c>
      <c r="B12" s="72"/>
      <c r="C12" s="72"/>
      <c r="D12" s="73"/>
      <c r="E12" s="3"/>
      <c r="F12" s="66" t="s">
        <v>4</v>
      </c>
      <c r="G12" s="37" t="s">
        <v>5</v>
      </c>
      <c r="H12" s="37" t="s">
        <v>33</v>
      </c>
      <c r="I12" s="37" t="s">
        <v>34</v>
      </c>
      <c r="J12" s="39" t="s">
        <v>6</v>
      </c>
    </row>
    <row r="13" spans="1:15" s="4" customFormat="1" ht="12.75" customHeight="1" thickBot="1" x14ac:dyDescent="0.4">
      <c r="A13" s="74"/>
      <c r="B13" s="75"/>
      <c r="C13" s="75"/>
      <c r="D13" s="76"/>
      <c r="E13" s="3"/>
      <c r="F13" s="67"/>
      <c r="G13" s="38"/>
      <c r="H13" s="38"/>
      <c r="I13" s="38"/>
      <c r="J13" s="40"/>
      <c r="N13" s="1"/>
    </row>
    <row r="14" spans="1:15" ht="12.75" customHeight="1" x14ac:dyDescent="0.35">
      <c r="A14" s="6" t="s">
        <v>0</v>
      </c>
      <c r="B14" s="7" t="s">
        <v>2</v>
      </c>
      <c r="C14" s="7" t="s">
        <v>3</v>
      </c>
      <c r="D14" s="8" t="s">
        <v>1</v>
      </c>
      <c r="E14" s="9"/>
      <c r="F14" s="80" t="s">
        <v>13</v>
      </c>
      <c r="G14" s="81"/>
      <c r="H14" s="81"/>
      <c r="I14" s="81"/>
      <c r="J14" s="82"/>
      <c r="O14" s="4" t="s">
        <v>38</v>
      </c>
    </row>
    <row r="15" spans="1:15" ht="12.75" customHeight="1" x14ac:dyDescent="0.35">
      <c r="A15" s="10">
        <v>1</v>
      </c>
      <c r="B15" s="11">
        <v>20</v>
      </c>
      <c r="C15" s="11">
        <v>25</v>
      </c>
      <c r="D15" s="24"/>
      <c r="E15" s="9"/>
      <c r="F15" s="10" t="s">
        <v>9</v>
      </c>
      <c r="G15" s="12">
        <v>0.4</v>
      </c>
      <c r="H15" s="11">
        <v>8</v>
      </c>
      <c r="I15" s="11">
        <v>10</v>
      </c>
      <c r="J15" s="13">
        <f>D15*0.4</f>
        <v>0</v>
      </c>
      <c r="O15" s="1">
        <f>IF(J15&lt;H15,0,1)</f>
        <v>0</v>
      </c>
    </row>
    <row r="16" spans="1:15" ht="12.75" customHeight="1" x14ac:dyDescent="0.35">
      <c r="A16" s="10">
        <v>2</v>
      </c>
      <c r="B16" s="11">
        <v>20</v>
      </c>
      <c r="C16" s="11">
        <v>25</v>
      </c>
      <c r="D16" s="24"/>
      <c r="E16" s="9"/>
      <c r="F16" s="10" t="s">
        <v>10</v>
      </c>
      <c r="G16" s="12">
        <v>0.3</v>
      </c>
      <c r="H16" s="11">
        <v>6</v>
      </c>
      <c r="I16" s="11">
        <v>7.5</v>
      </c>
      <c r="J16" s="13">
        <f>D23*0.3</f>
        <v>0</v>
      </c>
      <c r="L16" s="1" t="s">
        <v>27</v>
      </c>
      <c r="O16" s="1">
        <f>IF(J16&lt;H16,0,1)</f>
        <v>0</v>
      </c>
    </row>
    <row r="17" spans="1:15" ht="12.75" customHeight="1" x14ac:dyDescent="0.35">
      <c r="A17" s="10">
        <v>3</v>
      </c>
      <c r="B17" s="11">
        <v>20</v>
      </c>
      <c r="C17" s="11">
        <v>25</v>
      </c>
      <c r="D17" s="24"/>
      <c r="E17" s="9"/>
      <c r="F17" s="10" t="s">
        <v>11</v>
      </c>
      <c r="G17" s="12">
        <v>0.2</v>
      </c>
      <c r="H17" s="11">
        <v>4</v>
      </c>
      <c r="I17" s="11">
        <v>5</v>
      </c>
      <c r="J17" s="13">
        <f>D31*0.2</f>
        <v>0</v>
      </c>
      <c r="L17" s="1" t="s">
        <v>30</v>
      </c>
      <c r="O17" s="1">
        <f>IF(J17&lt;H17,0,1)</f>
        <v>0</v>
      </c>
    </row>
    <row r="18" spans="1:15" ht="12.75" customHeight="1" x14ac:dyDescent="0.35">
      <c r="A18" s="10">
        <v>4</v>
      </c>
      <c r="B18" s="11">
        <v>20</v>
      </c>
      <c r="C18" s="11">
        <v>25</v>
      </c>
      <c r="D18" s="24"/>
      <c r="E18" s="9"/>
      <c r="F18" s="10" t="s">
        <v>12</v>
      </c>
      <c r="G18" s="12">
        <v>0.1</v>
      </c>
      <c r="H18" s="11">
        <v>2</v>
      </c>
      <c r="I18" s="11">
        <v>2.5</v>
      </c>
      <c r="J18" s="13">
        <f>D39*0.1</f>
        <v>0</v>
      </c>
      <c r="O18" s="1">
        <f>IF(J18&lt;H18,0,1)</f>
        <v>0</v>
      </c>
    </row>
    <row r="19" spans="1:15" ht="12.75" customHeight="1" thickBot="1" x14ac:dyDescent="0.4">
      <c r="A19" s="14">
        <v>5</v>
      </c>
      <c r="B19" s="15">
        <v>20</v>
      </c>
      <c r="C19" s="15">
        <v>25</v>
      </c>
      <c r="D19" s="25"/>
      <c r="E19" s="9"/>
      <c r="F19" s="53" t="s">
        <v>19</v>
      </c>
      <c r="G19" s="54"/>
      <c r="H19" s="54"/>
      <c r="I19" s="55"/>
      <c r="J19" s="16">
        <f>SUM(J15:J18)</f>
        <v>0</v>
      </c>
      <c r="O19" s="4">
        <f>SUM(O15:O18)</f>
        <v>0</v>
      </c>
    </row>
    <row r="20" spans="1:15" ht="12.75" customHeight="1" x14ac:dyDescent="0.35">
      <c r="A20" s="41" t="s">
        <v>7</v>
      </c>
      <c r="B20" s="42"/>
      <c r="C20" s="42"/>
      <c r="D20" s="43"/>
      <c r="E20" s="9"/>
      <c r="F20" s="83" t="s">
        <v>14</v>
      </c>
      <c r="G20" s="84"/>
      <c r="H20" s="84"/>
      <c r="I20" s="84"/>
      <c r="J20" s="85"/>
      <c r="O20" s="4" t="s">
        <v>38</v>
      </c>
    </row>
    <row r="21" spans="1:15" ht="12.75" customHeight="1" x14ac:dyDescent="0.35">
      <c r="A21" s="44"/>
      <c r="B21" s="45"/>
      <c r="C21" s="45"/>
      <c r="D21" s="46"/>
      <c r="E21" s="9"/>
      <c r="F21" s="10" t="s">
        <v>9</v>
      </c>
      <c r="G21" s="12">
        <v>0.4</v>
      </c>
      <c r="H21" s="11">
        <v>8</v>
      </c>
      <c r="I21" s="11">
        <v>10</v>
      </c>
      <c r="J21" s="13">
        <f>D16*0.4</f>
        <v>0</v>
      </c>
      <c r="O21" s="1">
        <f>IF(J21&lt;H21,0,1)</f>
        <v>0</v>
      </c>
    </row>
    <row r="22" spans="1:15" ht="12.75" customHeight="1" x14ac:dyDescent="0.35">
      <c r="A22" s="6" t="s">
        <v>0</v>
      </c>
      <c r="B22" s="7" t="s">
        <v>2</v>
      </c>
      <c r="C22" s="7" t="s">
        <v>3</v>
      </c>
      <c r="D22" s="8" t="s">
        <v>1</v>
      </c>
      <c r="E22" s="9"/>
      <c r="F22" s="10" t="s">
        <v>10</v>
      </c>
      <c r="G22" s="12">
        <v>0.3</v>
      </c>
      <c r="H22" s="11">
        <v>6</v>
      </c>
      <c r="I22" s="11">
        <v>7.5</v>
      </c>
      <c r="J22" s="13">
        <f>D24*0.3</f>
        <v>0</v>
      </c>
      <c r="K22" s="1">
        <v>1</v>
      </c>
      <c r="L22" s="23" t="b">
        <f>AND(O19=4,J19&gt;=$H$3)</f>
        <v>0</v>
      </c>
      <c r="O22" s="1">
        <f>IF(J22&lt;H22,0,1)</f>
        <v>0</v>
      </c>
    </row>
    <row r="23" spans="1:15" ht="12.75" customHeight="1" x14ac:dyDescent="0.35">
      <c r="A23" s="10">
        <v>1</v>
      </c>
      <c r="B23" s="11">
        <v>20</v>
      </c>
      <c r="C23" s="11">
        <v>25</v>
      </c>
      <c r="D23" s="24"/>
      <c r="E23" s="9"/>
      <c r="F23" s="10" t="s">
        <v>11</v>
      </c>
      <c r="G23" s="12">
        <v>0.2</v>
      </c>
      <c r="H23" s="11">
        <v>4</v>
      </c>
      <c r="I23" s="11">
        <v>5</v>
      </c>
      <c r="J23" s="13">
        <f>D32*0.2</f>
        <v>0</v>
      </c>
      <c r="K23" s="1">
        <v>2</v>
      </c>
      <c r="L23" s="23" t="b">
        <f>AND(O25=4,J25&gt;=$H$3)</f>
        <v>0</v>
      </c>
      <c r="O23" s="1">
        <f>IF(J23&lt;H23,0,1)</f>
        <v>0</v>
      </c>
    </row>
    <row r="24" spans="1:15" ht="12.75" customHeight="1" x14ac:dyDescent="0.35">
      <c r="A24" s="10">
        <v>2</v>
      </c>
      <c r="B24" s="11">
        <v>20</v>
      </c>
      <c r="C24" s="11">
        <v>25</v>
      </c>
      <c r="D24" s="24"/>
      <c r="E24" s="9"/>
      <c r="F24" s="10" t="s">
        <v>12</v>
      </c>
      <c r="G24" s="12">
        <v>0.1</v>
      </c>
      <c r="H24" s="11">
        <v>2</v>
      </c>
      <c r="I24" s="11">
        <v>2.5</v>
      </c>
      <c r="J24" s="13">
        <f>D40*0.1</f>
        <v>0</v>
      </c>
      <c r="K24" s="1">
        <v>3</v>
      </c>
      <c r="L24" s="23" t="b">
        <f>AND(O31=4,J31&gt;=$H$3)</f>
        <v>0</v>
      </c>
      <c r="O24" s="1">
        <f>IF(J24&lt;H24,0,1)</f>
        <v>0</v>
      </c>
    </row>
    <row r="25" spans="1:15" ht="12.75" customHeight="1" thickBot="1" x14ac:dyDescent="0.4">
      <c r="A25" s="10">
        <v>3</v>
      </c>
      <c r="B25" s="11">
        <v>20</v>
      </c>
      <c r="C25" s="11">
        <v>25</v>
      </c>
      <c r="D25" s="24"/>
      <c r="E25" s="9"/>
      <c r="F25" s="53" t="s">
        <v>19</v>
      </c>
      <c r="G25" s="54"/>
      <c r="H25" s="54"/>
      <c r="I25" s="55"/>
      <c r="J25" s="16">
        <f>SUM(J21:J24)</f>
        <v>0</v>
      </c>
      <c r="K25" s="1">
        <v>4</v>
      </c>
      <c r="L25" s="23" t="b">
        <f>AND(O37=4,J37&gt;=$H$3)</f>
        <v>0</v>
      </c>
      <c r="O25" s="4">
        <f>SUM(O21:O24)</f>
        <v>0</v>
      </c>
    </row>
    <row r="26" spans="1:15" ht="12.75" customHeight="1" x14ac:dyDescent="0.35">
      <c r="A26" s="10">
        <v>4</v>
      </c>
      <c r="B26" s="11">
        <v>20</v>
      </c>
      <c r="C26" s="11">
        <v>25</v>
      </c>
      <c r="D26" s="24"/>
      <c r="E26" s="9"/>
      <c r="F26" s="50" t="s">
        <v>15</v>
      </c>
      <c r="G26" s="51"/>
      <c r="H26" s="51"/>
      <c r="I26" s="51"/>
      <c r="J26" s="52"/>
      <c r="K26" s="1">
        <v>5</v>
      </c>
      <c r="L26" s="23" t="b">
        <f>AND(O43=4,J43&gt;=$H$3)</f>
        <v>0</v>
      </c>
      <c r="O26" s="4" t="s">
        <v>38</v>
      </c>
    </row>
    <row r="27" spans="1:15" ht="12.75" customHeight="1" thickBot="1" x14ac:dyDescent="0.4">
      <c r="A27" s="14">
        <v>5</v>
      </c>
      <c r="B27" s="15">
        <v>20</v>
      </c>
      <c r="C27" s="15">
        <v>25</v>
      </c>
      <c r="D27" s="25"/>
      <c r="E27" s="9"/>
      <c r="F27" s="10" t="s">
        <v>9</v>
      </c>
      <c r="G27" s="12">
        <v>0.4</v>
      </c>
      <c r="H27" s="11">
        <v>8</v>
      </c>
      <c r="I27" s="11">
        <v>10</v>
      </c>
      <c r="J27" s="13">
        <f>D17*0.4</f>
        <v>0</v>
      </c>
      <c r="O27" s="1">
        <f>IF(J27&lt;H27,0,1)</f>
        <v>0</v>
      </c>
    </row>
    <row r="28" spans="1:15" ht="12.75" customHeight="1" x14ac:dyDescent="0.35">
      <c r="A28" s="41" t="s">
        <v>21</v>
      </c>
      <c r="B28" s="42"/>
      <c r="C28" s="42"/>
      <c r="D28" s="43"/>
      <c r="E28" s="9"/>
      <c r="F28" s="10" t="s">
        <v>10</v>
      </c>
      <c r="G28" s="12">
        <v>0.3</v>
      </c>
      <c r="H28" s="11">
        <v>6</v>
      </c>
      <c r="I28" s="11">
        <v>7.5</v>
      </c>
      <c r="J28" s="13">
        <f>D25*0.3</f>
        <v>0</v>
      </c>
      <c r="L28" s="1" t="s">
        <v>31</v>
      </c>
      <c r="O28" s="1">
        <f>IF(J28&lt;H28,0,1)</f>
        <v>0</v>
      </c>
    </row>
    <row r="29" spans="1:15" ht="12.75" customHeight="1" x14ac:dyDescent="0.35">
      <c r="A29" s="44"/>
      <c r="B29" s="45"/>
      <c r="C29" s="45"/>
      <c r="D29" s="46"/>
      <c r="E29" s="9"/>
      <c r="F29" s="10" t="s">
        <v>11</v>
      </c>
      <c r="G29" s="12">
        <v>0.2</v>
      </c>
      <c r="H29" s="11">
        <v>4</v>
      </c>
      <c r="I29" s="11">
        <v>5</v>
      </c>
      <c r="J29" s="13">
        <f>D33*0.2</f>
        <v>0</v>
      </c>
      <c r="L29" s="1" t="s">
        <v>30</v>
      </c>
      <c r="O29" s="1">
        <f>IF(J29&lt;H29,0,1)</f>
        <v>0</v>
      </c>
    </row>
    <row r="30" spans="1:15" ht="12.75" customHeight="1" x14ac:dyDescent="0.35">
      <c r="A30" s="6" t="s">
        <v>0</v>
      </c>
      <c r="B30" s="7" t="s">
        <v>2</v>
      </c>
      <c r="C30" s="7" t="s">
        <v>3</v>
      </c>
      <c r="D30" s="8" t="s">
        <v>1</v>
      </c>
      <c r="E30" s="9"/>
      <c r="F30" s="10" t="s">
        <v>12</v>
      </c>
      <c r="G30" s="12">
        <v>0.1</v>
      </c>
      <c r="H30" s="11">
        <v>2</v>
      </c>
      <c r="I30" s="11">
        <v>2.5</v>
      </c>
      <c r="J30" s="13">
        <f>D41*0.1</f>
        <v>0</v>
      </c>
      <c r="O30" s="1">
        <f>IF(J30&lt;H30,0,1)</f>
        <v>0</v>
      </c>
    </row>
    <row r="31" spans="1:15" ht="12.75" customHeight="1" thickBot="1" x14ac:dyDescent="0.4">
      <c r="A31" s="10">
        <v>1</v>
      </c>
      <c r="B31" s="11">
        <v>20</v>
      </c>
      <c r="C31" s="11">
        <v>25</v>
      </c>
      <c r="D31" s="24"/>
      <c r="E31" s="9"/>
      <c r="F31" s="53" t="s">
        <v>19</v>
      </c>
      <c r="G31" s="54"/>
      <c r="H31" s="54"/>
      <c r="I31" s="55"/>
      <c r="J31" s="16">
        <f>SUM(J27:J30)</f>
        <v>0</v>
      </c>
      <c r="O31" s="4">
        <f>SUM(O27:O30)</f>
        <v>0</v>
      </c>
    </row>
    <row r="32" spans="1:15" ht="12.75" customHeight="1" x14ac:dyDescent="0.35">
      <c r="A32" s="10">
        <v>2</v>
      </c>
      <c r="B32" s="11">
        <v>20</v>
      </c>
      <c r="C32" s="11">
        <v>25</v>
      </c>
      <c r="D32" s="24"/>
      <c r="E32" s="9"/>
      <c r="F32" s="50" t="s">
        <v>16</v>
      </c>
      <c r="G32" s="51"/>
      <c r="H32" s="51"/>
      <c r="I32" s="51"/>
      <c r="J32" s="52"/>
      <c r="O32" s="4" t="s">
        <v>38</v>
      </c>
    </row>
    <row r="33" spans="1:15" ht="12.75" customHeight="1" x14ac:dyDescent="0.35">
      <c r="A33" s="10">
        <v>3</v>
      </c>
      <c r="B33" s="11">
        <v>20</v>
      </c>
      <c r="C33" s="11">
        <v>25</v>
      </c>
      <c r="D33" s="24"/>
      <c r="E33" s="9"/>
      <c r="F33" s="10" t="s">
        <v>9</v>
      </c>
      <c r="G33" s="12">
        <v>0.4</v>
      </c>
      <c r="H33" s="11">
        <v>8</v>
      </c>
      <c r="I33" s="11">
        <v>10</v>
      </c>
      <c r="J33" s="13">
        <f>D18*0.4</f>
        <v>0</v>
      </c>
      <c r="O33" s="1">
        <f>IF(J33&lt;H33,0,1)</f>
        <v>0</v>
      </c>
    </row>
    <row r="34" spans="1:15" ht="12.75" customHeight="1" x14ac:dyDescent="0.35">
      <c r="A34" s="10">
        <v>4</v>
      </c>
      <c r="B34" s="11">
        <v>20</v>
      </c>
      <c r="C34" s="11">
        <v>25</v>
      </c>
      <c r="D34" s="24"/>
      <c r="E34" s="9"/>
      <c r="F34" s="10" t="s">
        <v>10</v>
      </c>
      <c r="G34" s="12">
        <v>0.3</v>
      </c>
      <c r="H34" s="11">
        <v>6</v>
      </c>
      <c r="I34" s="11">
        <v>7.5</v>
      </c>
      <c r="J34" s="13">
        <f>D26*0.3</f>
        <v>0</v>
      </c>
      <c r="O34" s="1">
        <f>IF(J34&lt;H34,0,1)</f>
        <v>0</v>
      </c>
    </row>
    <row r="35" spans="1:15" ht="12.75" customHeight="1" thickBot="1" x14ac:dyDescent="0.4">
      <c r="A35" s="14">
        <v>5</v>
      </c>
      <c r="B35" s="15">
        <v>20</v>
      </c>
      <c r="C35" s="15">
        <v>25</v>
      </c>
      <c r="D35" s="25"/>
      <c r="E35" s="9"/>
      <c r="F35" s="10" t="s">
        <v>11</v>
      </c>
      <c r="G35" s="12">
        <v>0.2</v>
      </c>
      <c r="H35" s="11">
        <v>4</v>
      </c>
      <c r="I35" s="11">
        <v>5</v>
      </c>
      <c r="J35" s="13">
        <f>D34*0.2</f>
        <v>0</v>
      </c>
      <c r="O35" s="1">
        <f>IF(J35&lt;H35,0,1)</f>
        <v>0</v>
      </c>
    </row>
    <row r="36" spans="1:15" ht="12.75" customHeight="1" x14ac:dyDescent="0.35">
      <c r="A36" s="77" t="s">
        <v>8</v>
      </c>
      <c r="B36" s="78"/>
      <c r="C36" s="78"/>
      <c r="D36" s="79"/>
      <c r="E36" s="9"/>
      <c r="F36" s="10" t="s">
        <v>12</v>
      </c>
      <c r="G36" s="12">
        <v>0.1</v>
      </c>
      <c r="H36" s="11">
        <v>2</v>
      </c>
      <c r="I36" s="11">
        <v>2.5</v>
      </c>
      <c r="J36" s="13">
        <f>D42*0.1</f>
        <v>0</v>
      </c>
      <c r="O36" s="1">
        <f>IF(J36&lt;H36,0,1)</f>
        <v>0</v>
      </c>
    </row>
    <row r="37" spans="1:15" ht="12.75" customHeight="1" thickBot="1" x14ac:dyDescent="0.4">
      <c r="A37" s="44"/>
      <c r="B37" s="45"/>
      <c r="C37" s="45"/>
      <c r="D37" s="46"/>
      <c r="E37" s="9"/>
      <c r="F37" s="53" t="s">
        <v>19</v>
      </c>
      <c r="G37" s="54"/>
      <c r="H37" s="54"/>
      <c r="I37" s="55"/>
      <c r="J37" s="16">
        <f>SUM(J33:J36)</f>
        <v>0</v>
      </c>
      <c r="O37" s="4">
        <f>SUM(O33:O36)</f>
        <v>0</v>
      </c>
    </row>
    <row r="38" spans="1:15" ht="12.75" customHeight="1" x14ac:dyDescent="0.35">
      <c r="A38" s="6" t="s">
        <v>0</v>
      </c>
      <c r="B38" s="7" t="s">
        <v>2</v>
      </c>
      <c r="C38" s="7" t="s">
        <v>3</v>
      </c>
      <c r="D38" s="8" t="s">
        <v>1</v>
      </c>
      <c r="E38" s="9"/>
      <c r="F38" s="56" t="s">
        <v>17</v>
      </c>
      <c r="G38" s="57"/>
      <c r="H38" s="57"/>
      <c r="I38" s="57"/>
      <c r="J38" s="58"/>
      <c r="O38" s="4" t="s">
        <v>38</v>
      </c>
    </row>
    <row r="39" spans="1:15" ht="12.75" customHeight="1" x14ac:dyDescent="0.35">
      <c r="A39" s="10">
        <v>1</v>
      </c>
      <c r="B39" s="11">
        <v>20</v>
      </c>
      <c r="C39" s="11">
        <v>25</v>
      </c>
      <c r="D39" s="24"/>
      <c r="E39" s="9"/>
      <c r="F39" s="10" t="s">
        <v>9</v>
      </c>
      <c r="G39" s="12">
        <v>0.4</v>
      </c>
      <c r="H39" s="11">
        <v>8</v>
      </c>
      <c r="I39" s="11">
        <v>10</v>
      </c>
      <c r="J39" s="13">
        <f>D19*0.4</f>
        <v>0</v>
      </c>
      <c r="O39" s="1">
        <f>IF(J39&lt;H39,0,1)</f>
        <v>0</v>
      </c>
    </row>
    <row r="40" spans="1:15" ht="12.75" customHeight="1" x14ac:dyDescent="0.35">
      <c r="A40" s="10">
        <v>2</v>
      </c>
      <c r="B40" s="11">
        <v>20</v>
      </c>
      <c r="C40" s="11">
        <v>25</v>
      </c>
      <c r="D40" s="24"/>
      <c r="E40" s="9"/>
      <c r="F40" s="10" t="s">
        <v>10</v>
      </c>
      <c r="G40" s="12">
        <v>0.3</v>
      </c>
      <c r="H40" s="11">
        <v>6</v>
      </c>
      <c r="I40" s="11">
        <v>7.5</v>
      </c>
      <c r="J40" s="13">
        <f>D27*0.3</f>
        <v>0</v>
      </c>
      <c r="O40" s="1">
        <f>IF(J40&lt;H40,0,1)</f>
        <v>0</v>
      </c>
    </row>
    <row r="41" spans="1:15" ht="12.75" customHeight="1" x14ac:dyDescent="0.35">
      <c r="A41" s="10">
        <v>3</v>
      </c>
      <c r="B41" s="11">
        <v>20</v>
      </c>
      <c r="C41" s="11">
        <v>25</v>
      </c>
      <c r="D41" s="24"/>
      <c r="E41" s="9"/>
      <c r="F41" s="10" t="s">
        <v>11</v>
      </c>
      <c r="G41" s="12">
        <v>0.2</v>
      </c>
      <c r="H41" s="11">
        <v>4</v>
      </c>
      <c r="I41" s="11">
        <v>5</v>
      </c>
      <c r="J41" s="13">
        <f>D35*0.2</f>
        <v>0</v>
      </c>
      <c r="O41" s="1">
        <f>IF(J41&lt;H41,0,1)</f>
        <v>0</v>
      </c>
    </row>
    <row r="42" spans="1:15" ht="12.75" customHeight="1" x14ac:dyDescent="0.35">
      <c r="A42" s="10">
        <v>4</v>
      </c>
      <c r="B42" s="11">
        <v>20</v>
      </c>
      <c r="C42" s="11">
        <v>25</v>
      </c>
      <c r="D42" s="24"/>
      <c r="E42" s="9"/>
      <c r="F42" s="10" t="s">
        <v>12</v>
      </c>
      <c r="G42" s="12">
        <v>0.1</v>
      </c>
      <c r="H42" s="11">
        <v>2</v>
      </c>
      <c r="I42" s="11">
        <v>2.5</v>
      </c>
      <c r="J42" s="13">
        <f>D43*0.1</f>
        <v>0</v>
      </c>
      <c r="O42" s="1">
        <f>IF(J42&lt;H42,0,1)</f>
        <v>0</v>
      </c>
    </row>
    <row r="43" spans="1:15" ht="12.75" customHeight="1" thickBot="1" x14ac:dyDescent="0.4">
      <c r="A43" s="14">
        <v>5</v>
      </c>
      <c r="B43" s="15">
        <v>20</v>
      </c>
      <c r="C43" s="15">
        <v>25</v>
      </c>
      <c r="D43" s="25"/>
      <c r="E43" s="17"/>
      <c r="F43" s="53" t="s">
        <v>19</v>
      </c>
      <c r="G43" s="54"/>
      <c r="H43" s="54"/>
      <c r="I43" s="55"/>
      <c r="J43" s="16">
        <f>SUM(J39:J42)</f>
        <v>0</v>
      </c>
      <c r="O43" s="4">
        <f>SUM(O39:O42)</f>
        <v>0</v>
      </c>
    </row>
    <row r="44" spans="1:15" ht="9" customHeight="1" thickBot="1" x14ac:dyDescent="0.4"/>
    <row r="45" spans="1:15" x14ac:dyDescent="0.35">
      <c r="A45" s="31" t="s">
        <v>23</v>
      </c>
      <c r="B45" s="32"/>
      <c r="C45" s="90"/>
      <c r="D45" s="90"/>
      <c r="E45" s="90"/>
      <c r="F45" s="91"/>
      <c r="H45" s="41" t="s">
        <v>0</v>
      </c>
      <c r="I45" s="42" t="s">
        <v>26</v>
      </c>
      <c r="J45" s="95"/>
    </row>
    <row r="46" spans="1:15" ht="15" thickBot="1" x14ac:dyDescent="0.4">
      <c r="A46" s="34"/>
      <c r="B46" s="35"/>
      <c r="C46" s="89"/>
      <c r="D46" s="89"/>
      <c r="E46" s="89"/>
      <c r="F46" s="92"/>
      <c r="H46" s="94"/>
      <c r="I46" s="96"/>
      <c r="J46" s="97"/>
    </row>
    <row r="47" spans="1:15" ht="15" thickBot="1" x14ac:dyDescent="0.4">
      <c r="A47" s="62" t="s">
        <v>25</v>
      </c>
      <c r="B47" s="63"/>
      <c r="C47" s="63"/>
      <c r="D47" s="63"/>
      <c r="E47" s="63"/>
      <c r="F47" s="18" t="s">
        <v>42</v>
      </c>
      <c r="H47" s="19">
        <v>1</v>
      </c>
      <c r="I47" s="64" t="str">
        <f>IF(AND((J19&gt;=22.5),(SUM(O48:O51)=4),L22=TRUE),"JA!","NEE")</f>
        <v>NEE</v>
      </c>
      <c r="J47" s="65"/>
      <c r="O47" s="1" t="s">
        <v>39</v>
      </c>
    </row>
    <row r="48" spans="1:15" x14ac:dyDescent="0.35">
      <c r="A48" s="86" t="s">
        <v>35</v>
      </c>
      <c r="B48" s="87"/>
      <c r="C48" s="87"/>
      <c r="D48" s="87"/>
      <c r="E48" s="87"/>
      <c r="F48" s="20"/>
      <c r="H48" s="19">
        <v>2</v>
      </c>
      <c r="I48" s="64" t="str">
        <f>IF(AND((J25&gt;=22.5),(SUM(O48:O51)=4),I47="JA!",L23=TRUE),"JA!","NEE")</f>
        <v>NEE</v>
      </c>
      <c r="J48" s="65"/>
      <c r="O48" s="27">
        <v>1</v>
      </c>
    </row>
    <row r="49" spans="1:15" x14ac:dyDescent="0.35">
      <c r="A49" s="86" t="s">
        <v>24</v>
      </c>
      <c r="B49" s="87"/>
      <c r="C49" s="87"/>
      <c r="D49" s="87"/>
      <c r="E49" s="87"/>
      <c r="F49" s="20"/>
      <c r="H49" s="19">
        <v>3</v>
      </c>
      <c r="I49" s="64" t="str">
        <f>IF(AND((J31&gt;=22.5),(SUM(O48:O51)=4),I48="JA!",L24=TRUE),"JA!","NEE")</f>
        <v>NEE</v>
      </c>
      <c r="J49" s="65"/>
      <c r="O49" s="27">
        <v>1</v>
      </c>
    </row>
    <row r="50" spans="1:15" x14ac:dyDescent="0.35">
      <c r="A50" s="86" t="s">
        <v>36</v>
      </c>
      <c r="B50" s="87"/>
      <c r="C50" s="87"/>
      <c r="D50" s="87"/>
      <c r="E50" s="87"/>
      <c r="F50" s="20"/>
      <c r="H50" s="19">
        <v>4</v>
      </c>
      <c r="I50" s="64" t="str">
        <f>IF(AND((J37&gt;=22.5),(SUM(O48:O51)=4),I49="JA!",L25=TRUE),"JA!","NEE")</f>
        <v>NEE</v>
      </c>
      <c r="J50" s="65"/>
      <c r="O50" s="27">
        <v>1</v>
      </c>
    </row>
    <row r="51" spans="1:15" ht="15" thickBot="1" x14ac:dyDescent="0.4">
      <c r="A51" s="88" t="s">
        <v>37</v>
      </c>
      <c r="B51" s="89"/>
      <c r="C51" s="89"/>
      <c r="D51" s="89"/>
      <c r="E51" s="89"/>
      <c r="F51" s="21"/>
      <c r="H51" s="22">
        <v>5</v>
      </c>
      <c r="I51" s="93" t="str">
        <f>IF(AND((J43&gt;=22.5),(SUM(O48:O51)=4),I50="JA!",L26=TRUE),"JA!","NEE")</f>
        <v>NEE</v>
      </c>
      <c r="J51" s="92"/>
      <c r="O51" s="27">
        <v>1</v>
      </c>
    </row>
    <row r="53" spans="1:15" x14ac:dyDescent="0.35">
      <c r="L53" s="1" t="s">
        <v>40</v>
      </c>
    </row>
    <row r="54" spans="1:15" x14ac:dyDescent="0.35">
      <c r="L54" s="1" t="s">
        <v>41</v>
      </c>
    </row>
  </sheetData>
  <sheetProtection algorithmName="SHA-512" hashValue="T33z0OyBQYPvE0cGBhxWu0FVAzPM6600bqCfjv9gJby/bzaX3f90UD8P1/eT9oKLzyEeqAqAyX37dj6+ZATZYQ==" saltValue="JszsYgCIzyAzyidVNBGccw==" spinCount="100000" sheet="1" objects="1" scenarios="1"/>
  <protectedRanges>
    <protectedRange sqref="D40:D43" name="D"/>
    <protectedRange sqref="D32:D35" name="C"/>
    <protectedRange sqref="D24:D27" name="B"/>
    <protectedRange sqref="D15:D19 D23 D31 D39" name="A"/>
    <protectedRange sqref="O48:O51" name="eisen"/>
  </protectedRanges>
  <mergeCells count="41">
    <mergeCell ref="I48:J48"/>
    <mergeCell ref="I49:J49"/>
    <mergeCell ref="I50:J50"/>
    <mergeCell ref="I51:J51"/>
    <mergeCell ref="H45:H46"/>
    <mergeCell ref="I45:J46"/>
    <mergeCell ref="A48:E48"/>
    <mergeCell ref="A49:E49"/>
    <mergeCell ref="A50:E50"/>
    <mergeCell ref="A51:E51"/>
    <mergeCell ref="A45:F46"/>
    <mergeCell ref="A5:C5"/>
    <mergeCell ref="A6:C6"/>
    <mergeCell ref="D5:J5"/>
    <mergeCell ref="D6:J6"/>
    <mergeCell ref="A47:E47"/>
    <mergeCell ref="I47:J47"/>
    <mergeCell ref="F43:I43"/>
    <mergeCell ref="F12:F13"/>
    <mergeCell ref="G12:G13"/>
    <mergeCell ref="H12:H13"/>
    <mergeCell ref="A10:D10"/>
    <mergeCell ref="F10:J10"/>
    <mergeCell ref="A12:D13"/>
    <mergeCell ref="A36:D37"/>
    <mergeCell ref="F14:J14"/>
    <mergeCell ref="F20:J20"/>
    <mergeCell ref="F32:J32"/>
    <mergeCell ref="F38:J38"/>
    <mergeCell ref="F37:I37"/>
    <mergeCell ref="F31:I31"/>
    <mergeCell ref="F25:I25"/>
    <mergeCell ref="F11:J11"/>
    <mergeCell ref="A8:J9"/>
    <mergeCell ref="I12:I13"/>
    <mergeCell ref="J12:J13"/>
    <mergeCell ref="A28:D29"/>
    <mergeCell ref="A20:D21"/>
    <mergeCell ref="A11:D11"/>
    <mergeCell ref="F26:J26"/>
    <mergeCell ref="F19:I19"/>
  </mergeCells>
  <conditionalFormatting sqref="D15:D19 D23:D27 D31:D35 D39:D43">
    <cfRule type="cellIs" dxfId="86" priority="58" operator="lessThan">
      <formula>$H$2</formula>
    </cfRule>
    <cfRule type="cellIs" dxfId="85" priority="60" operator="equal">
      <formula>$H$2</formula>
    </cfRule>
    <cfRule type="cellIs" dxfId="84" priority="59" operator="greaterThan">
      <formula>$H$2</formula>
    </cfRule>
  </conditionalFormatting>
  <conditionalFormatting sqref="F48:F51">
    <cfRule type="cellIs" dxfId="83" priority="82" operator="equal">
      <formula>$L$16</formula>
    </cfRule>
    <cfRule type="cellIs" dxfId="82" priority="81" operator="equal">
      <formula>$L$17</formula>
    </cfRule>
  </conditionalFormatting>
  <conditionalFormatting sqref="I47:I51">
    <cfRule type="cellIs" dxfId="81" priority="90" operator="equal">
      <formula>$L$29</formula>
    </cfRule>
    <cfRule type="cellIs" dxfId="80" priority="89" operator="equal">
      <formula>$L$28</formula>
    </cfRule>
  </conditionalFormatting>
  <conditionalFormatting sqref="J15">
    <cfRule type="cellIs" dxfId="79" priority="57" operator="equal">
      <formula>$H$15</formula>
    </cfRule>
    <cfRule type="cellIs" dxfId="78" priority="56" operator="greaterThan">
      <formula>$H$15</formula>
    </cfRule>
    <cfRule type="cellIs" dxfId="77" priority="131" operator="lessThan">
      <formula>8</formula>
    </cfRule>
  </conditionalFormatting>
  <conditionalFormatting sqref="J16">
    <cfRule type="cellIs" dxfId="76" priority="54" operator="greaterThan">
      <formula>$H$16</formula>
    </cfRule>
    <cfRule type="cellIs" dxfId="75" priority="55" operator="equal">
      <formula>$H$16</formula>
    </cfRule>
    <cfRule type="cellIs" dxfId="74" priority="130" operator="lessThan">
      <formula>6</formula>
    </cfRule>
  </conditionalFormatting>
  <conditionalFormatting sqref="J17">
    <cfRule type="cellIs" dxfId="73" priority="53" operator="equal">
      <formula>$H$17</formula>
    </cfRule>
    <cfRule type="cellIs" dxfId="72" priority="52" operator="greaterThan">
      <formula>$H$17</formula>
    </cfRule>
    <cfRule type="cellIs" dxfId="71" priority="129" operator="lessThan">
      <formula>4</formula>
    </cfRule>
  </conditionalFormatting>
  <conditionalFormatting sqref="J18">
    <cfRule type="cellIs" dxfId="70" priority="51" operator="equal">
      <formula>$H$18</formula>
    </cfRule>
    <cfRule type="cellIs" dxfId="69" priority="50" operator="greaterThan">
      <formula>$H$18</formula>
    </cfRule>
    <cfRule type="cellIs" dxfId="68" priority="128" operator="lessThan">
      <formula>2</formula>
    </cfRule>
  </conditionalFormatting>
  <conditionalFormatting sqref="J19">
    <cfRule type="expression" dxfId="67" priority="68">
      <formula>AND(O19=4,J19&gt;=22.5)</formula>
    </cfRule>
    <cfRule type="expression" dxfId="66" priority="65">
      <formula>AND(O19&lt;4,J19&gt;=22.5)</formula>
    </cfRule>
    <cfRule type="expression" dxfId="65" priority="64">
      <formula>AND(O19&lt;4,J19&lt;22.5)</formula>
    </cfRule>
    <cfRule type="expression" dxfId="64" priority="63">
      <formula>AND(O19=4,J19&lt;22.5)</formula>
    </cfRule>
  </conditionalFormatting>
  <conditionalFormatting sqref="J21">
    <cfRule type="cellIs" dxfId="63" priority="49" operator="equal">
      <formula>$H$21</formula>
    </cfRule>
    <cfRule type="cellIs" dxfId="62" priority="48" operator="greaterThan">
      <formula>$H$21</formula>
    </cfRule>
    <cfRule type="cellIs" dxfId="61" priority="127" operator="lessThan">
      <formula>8</formula>
    </cfRule>
  </conditionalFormatting>
  <conditionalFormatting sqref="J22">
    <cfRule type="cellIs" dxfId="60" priority="47" operator="equal">
      <formula>$H$22</formula>
    </cfRule>
    <cfRule type="cellIs" dxfId="59" priority="46" operator="greaterThan">
      <formula>$H$22</formula>
    </cfRule>
    <cfRule type="cellIs" dxfId="58" priority="126" operator="lessThan">
      <formula>6</formula>
    </cfRule>
  </conditionalFormatting>
  <conditionalFormatting sqref="J23">
    <cfRule type="cellIs" dxfId="57" priority="125" operator="lessThan">
      <formula>4</formula>
    </cfRule>
    <cfRule type="cellIs" dxfId="56" priority="44" operator="greaterThan">
      <formula>$H$23</formula>
    </cfRule>
    <cfRule type="cellIs" dxfId="55" priority="45" operator="equal">
      <formula>$H$23</formula>
    </cfRule>
  </conditionalFormatting>
  <conditionalFormatting sqref="J24">
    <cfRule type="cellIs" dxfId="54" priority="1" operator="greaterThan">
      <formula>$H$24</formula>
    </cfRule>
    <cfRule type="cellIs" dxfId="53" priority="43" operator="equal">
      <formula>$H$24</formula>
    </cfRule>
    <cfRule type="cellIs" dxfId="52" priority="124" operator="lessThan">
      <formula>2</formula>
    </cfRule>
  </conditionalFormatting>
  <conditionalFormatting sqref="J25">
    <cfRule type="expression" dxfId="51" priority="14">
      <formula>AND(O25=4,J25&gt;=22.5)</formula>
    </cfRule>
    <cfRule type="expression" dxfId="50" priority="15">
      <formula>AND(O25&lt;4,J25=22.5)</formula>
    </cfRule>
    <cfRule type="expression" dxfId="49" priority="16">
      <formula>AND(O25&lt;4,J25&lt;22.5)</formula>
    </cfRule>
    <cfRule type="expression" dxfId="48" priority="17">
      <formula>AND(O25=4,J25&lt;22.5)</formula>
    </cfRule>
  </conditionalFormatting>
  <conditionalFormatting sqref="J27">
    <cfRule type="cellIs" dxfId="47" priority="41" operator="equal">
      <formula>$H$27</formula>
    </cfRule>
    <cfRule type="cellIs" dxfId="46" priority="40" operator="greaterThan">
      <formula>$H$27</formula>
    </cfRule>
    <cfRule type="cellIs" dxfId="45" priority="123" operator="lessThan">
      <formula>8</formula>
    </cfRule>
  </conditionalFormatting>
  <conditionalFormatting sqref="J28">
    <cfRule type="cellIs" dxfId="44" priority="39" operator="equal">
      <formula>$H$28</formula>
    </cfRule>
    <cfRule type="cellIs" dxfId="43" priority="38" operator="greaterThan">
      <formula>$H$28</formula>
    </cfRule>
    <cfRule type="cellIs" dxfId="42" priority="122" operator="lessThan">
      <formula>6</formula>
    </cfRule>
  </conditionalFormatting>
  <conditionalFormatting sqref="J29">
    <cfRule type="cellIs" dxfId="41" priority="36" operator="greaterThan">
      <formula>$H$29</formula>
    </cfRule>
    <cfRule type="cellIs" dxfId="40" priority="121" operator="lessThan">
      <formula>4</formula>
    </cfRule>
    <cfRule type="cellIs" dxfId="39" priority="37" operator="equal">
      <formula>$H$29</formula>
    </cfRule>
  </conditionalFormatting>
  <conditionalFormatting sqref="J30">
    <cfRule type="cellIs" dxfId="38" priority="35" operator="equal">
      <formula>$H$30</formula>
    </cfRule>
    <cfRule type="cellIs" dxfId="37" priority="120" operator="lessThan">
      <formula>2</formula>
    </cfRule>
    <cfRule type="cellIs" dxfId="36" priority="34" operator="greaterThan">
      <formula>$H$30</formula>
    </cfRule>
  </conditionalFormatting>
  <conditionalFormatting sqref="J31">
    <cfRule type="expression" dxfId="35" priority="10">
      <formula>AND(O31=4,J31&gt;=22.5)</formula>
    </cfRule>
    <cfRule type="expression" dxfId="34" priority="12">
      <formula>AND(O31&lt;4,J31&lt;22.5)</formula>
    </cfRule>
    <cfRule type="expression" dxfId="33" priority="13">
      <formula>AND(O31=4,J31&lt;22.5)</formula>
    </cfRule>
    <cfRule type="expression" dxfId="32" priority="11">
      <formula>AND(O31&lt;4,J31=22.5)</formula>
    </cfRule>
  </conditionalFormatting>
  <conditionalFormatting sqref="J33">
    <cfRule type="cellIs" dxfId="31" priority="119" operator="lessThan">
      <formula>8</formula>
    </cfRule>
    <cfRule type="cellIs" dxfId="30" priority="32" operator="greaterThan">
      <formula>$H$33</formula>
    </cfRule>
    <cfRule type="cellIs" dxfId="29" priority="33" operator="equal">
      <formula>$H$33</formula>
    </cfRule>
  </conditionalFormatting>
  <conditionalFormatting sqref="J34">
    <cfRule type="cellIs" dxfId="28" priority="118" operator="lessThan">
      <formula>6</formula>
    </cfRule>
    <cfRule type="cellIs" dxfId="27" priority="30" operator="greaterThan">
      <formula>$H$34</formula>
    </cfRule>
    <cfRule type="cellIs" dxfId="26" priority="31" operator="equal">
      <formula>$H$34</formula>
    </cfRule>
  </conditionalFormatting>
  <conditionalFormatting sqref="J35">
    <cfRule type="cellIs" dxfId="25" priority="117" operator="lessThan">
      <formula>4</formula>
    </cfRule>
    <cfRule type="cellIs" dxfId="24" priority="28" operator="greaterThan">
      <formula>$H$35</formula>
    </cfRule>
    <cfRule type="cellIs" dxfId="23" priority="29" operator="equal">
      <formula>$H$35</formula>
    </cfRule>
  </conditionalFormatting>
  <conditionalFormatting sqref="J36">
    <cfRule type="cellIs" dxfId="22" priority="26" operator="greaterThan">
      <formula>$H$36</formula>
    </cfRule>
    <cfRule type="cellIs" dxfId="21" priority="116" operator="lessThan">
      <formula>2</formula>
    </cfRule>
    <cfRule type="cellIs" dxfId="20" priority="27" operator="equal">
      <formula>$H$36</formula>
    </cfRule>
  </conditionalFormatting>
  <conditionalFormatting sqref="J37">
    <cfRule type="expression" dxfId="19" priority="6">
      <formula>AND(O37=4,J37&gt;=22.5)</formula>
    </cfRule>
    <cfRule type="expression" dxfId="18" priority="8">
      <formula>AND(O37&lt;4,J37&lt;22.5)</formula>
    </cfRule>
    <cfRule type="expression" dxfId="17" priority="9">
      <formula>AND(O37=4,J37&lt;22.5)</formula>
    </cfRule>
    <cfRule type="expression" dxfId="16" priority="7">
      <formula>AND(O37&lt;4,J37=22.5)</formula>
    </cfRule>
  </conditionalFormatting>
  <conditionalFormatting sqref="J39">
    <cfRule type="cellIs" dxfId="15" priority="115" operator="lessThan">
      <formula>8</formula>
    </cfRule>
    <cfRule type="cellIs" dxfId="14" priority="25" operator="equal">
      <formula>$H$39</formula>
    </cfRule>
    <cfRule type="cellIs" dxfId="13" priority="24" operator="greaterThan">
      <formula>$H$39</formula>
    </cfRule>
  </conditionalFormatting>
  <conditionalFormatting sqref="J40">
    <cfRule type="cellIs" dxfId="12" priority="114" operator="lessThan">
      <formula>6</formula>
    </cfRule>
    <cfRule type="cellIs" dxfId="11" priority="23" operator="equal">
      <formula>$H$40</formula>
    </cfRule>
    <cfRule type="cellIs" dxfId="10" priority="22" operator="greaterThan">
      <formula>$H$40</formula>
    </cfRule>
  </conditionalFormatting>
  <conditionalFormatting sqref="J41">
    <cfRule type="cellIs" dxfId="9" priority="113" operator="lessThan">
      <formula>4</formula>
    </cfRule>
    <cfRule type="cellIs" dxfId="8" priority="21" operator="equal">
      <formula>$H$41</formula>
    </cfRule>
    <cfRule type="cellIs" dxfId="7" priority="20" operator="greaterThan">
      <formula>$H$41</formula>
    </cfRule>
  </conditionalFormatting>
  <conditionalFormatting sqref="J42">
    <cfRule type="cellIs" dxfId="6" priority="112" operator="lessThan">
      <formula>2</formula>
    </cfRule>
    <cfRule type="cellIs" dxfId="5" priority="19" operator="equal">
      <formula>$H$42</formula>
    </cfRule>
    <cfRule type="cellIs" dxfId="4" priority="18" operator="greaterThan">
      <formula>$H$42</formula>
    </cfRule>
  </conditionalFormatting>
  <conditionalFormatting sqref="J43">
    <cfRule type="expression" dxfId="3" priority="5">
      <formula>AND(O43=4,J43&lt;22.5)</formula>
    </cfRule>
    <cfRule type="expression" dxfId="2" priority="4">
      <formula>AND(O43&lt;4,J43&lt;22.5)</formula>
    </cfRule>
    <cfRule type="expression" dxfId="1" priority="3">
      <formula>AND(O43&lt;4,J43=22.5)</formula>
    </cfRule>
    <cfRule type="expression" dxfId="0" priority="2">
      <formula>AND(O43=4,J43&gt;=22.5)</formula>
    </cfRule>
  </conditionalFormatting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25400</xdr:colOff>
                    <xdr:row>47</xdr:row>
                    <xdr:rowOff>6350</xdr:rowOff>
                  </from>
                  <to>
                    <xdr:col>5</xdr:col>
                    <xdr:colOff>711200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5</xdr:col>
                    <xdr:colOff>25400</xdr:colOff>
                    <xdr:row>48</xdr:row>
                    <xdr:rowOff>6350</xdr:rowOff>
                  </from>
                  <to>
                    <xdr:col>5</xdr:col>
                    <xdr:colOff>711200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5</xdr:col>
                    <xdr:colOff>25400</xdr:colOff>
                    <xdr:row>49</xdr:row>
                    <xdr:rowOff>6350</xdr:rowOff>
                  </from>
                  <to>
                    <xdr:col>5</xdr:col>
                    <xdr:colOff>711200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5</xdr:col>
                    <xdr:colOff>25400</xdr:colOff>
                    <xdr:row>50</xdr:row>
                    <xdr:rowOff>6350</xdr:rowOff>
                  </from>
                  <to>
                    <xdr:col>5</xdr:col>
                    <xdr:colOff>711200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3F13560725045811A8489B3707E9A" ma:contentTypeVersion="18" ma:contentTypeDescription="Een nieuw document maken." ma:contentTypeScope="" ma:versionID="be4be42c611fb8150534218ba926d6d9">
  <xsd:schema xmlns:xsd="http://www.w3.org/2001/XMLSchema" xmlns:xs="http://www.w3.org/2001/XMLSchema" xmlns:p="http://schemas.microsoft.com/office/2006/metadata/properties" xmlns:ns2="89894d76-235b-4cf1-a160-aaaccfc44277" xmlns:ns3="9223855b-ed36-4989-9d84-6e54b571b5e7" targetNamespace="http://schemas.microsoft.com/office/2006/metadata/properties" ma:root="true" ma:fieldsID="264cc4497060ea58f3f579b0c3b58f8f" ns2:_="" ns3:_="">
    <xsd:import namespace="89894d76-235b-4cf1-a160-aaaccfc44277"/>
    <xsd:import namespace="9223855b-ed36-4989-9d84-6e54b571b5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94d76-235b-4cf1-a160-aaaccfc442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c42fc3-0c19-4688-ad1f-4dcf0499b976}" ma:internalName="TaxCatchAll" ma:showField="CatchAllData" ma:web="89894d76-235b-4cf1-a160-aaaccfc442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3855b-ed36-4989-9d84-6e54b571b5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008f045e-f90b-4b3e-958e-3600deb914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894d76-235b-4cf1-a160-aaaccfc44277" xsi:nil="true"/>
    <lcf76f155ced4ddcb4097134ff3c332f xmlns="9223855b-ed36-4989-9d84-6e54b571b5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07D5DF-A8BB-43E5-B948-E6755A81A9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4E89D9-0749-459C-83DF-23A73847EA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94d76-235b-4cf1-a160-aaaccfc44277"/>
    <ds:schemaRef ds:uri="9223855b-ed36-4989-9d84-6e54b571b5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DEB290-BDBB-4494-9CAA-DEAEE0015954}">
  <ds:schemaRefs>
    <ds:schemaRef ds:uri="http://purl.org/dc/elements/1.1/"/>
    <ds:schemaRef ds:uri="http://schemas.microsoft.com/office/2006/metadata/properties"/>
    <ds:schemaRef ds:uri="http://purl.org/dc/terms/"/>
    <ds:schemaRef ds:uri="9223855b-ed36-4989-9d84-6e54b571b5e7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9894d76-235b-4cf1-a160-aaaccfc4427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</dc:creator>
  <cp:lastModifiedBy>Christiaan van der Spijk | SKAO</cp:lastModifiedBy>
  <cp:lastPrinted>2021-04-28T11:20:40Z</cp:lastPrinted>
  <dcterms:created xsi:type="dcterms:W3CDTF">2014-12-01T12:00:30Z</dcterms:created>
  <dcterms:modified xsi:type="dcterms:W3CDTF">2025-08-21T09:33:48Z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0x0101001F53F13560725045811A8489B3707E9A</vt:lpwstr>
  </property>
  <property fmtid="{D5CDD505-2E9C-101B-9397-08002B2CF9AE}" pid="3" name="MediaServiceImageTags">
    <vt:lpwstr/>
  </property>
</Properties>
</file>